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15" windowWidth="20010" windowHeight="7245" tabRatio="650"/>
  </bookViews>
  <sheets>
    <sheet name="BombaPozoLomas1" sheetId="1" r:id="rId1"/>
    <sheet name="presiones" sheetId="2" r:id="rId2"/>
    <sheet name="D=Interiores" sheetId="3" r:id="rId3"/>
    <sheet name="PotenciaH" sheetId="8" r:id="rId4"/>
  </sheets>
  <calcPr calcId="144525"/>
</workbook>
</file>

<file path=xl/calcChain.xml><?xml version="1.0" encoding="utf-8"?>
<calcChain xmlns="http://schemas.openxmlformats.org/spreadsheetml/2006/main">
  <c r="C24" i="8" l="1"/>
  <c r="C25" i="8" s="1"/>
  <c r="C23" i="8" l="1"/>
  <c r="E24" i="8" s="1"/>
  <c r="E6" i="8"/>
  <c r="C10" i="8" s="1"/>
  <c r="E10" i="8" s="1"/>
  <c r="C11" i="8" l="1"/>
  <c r="C12" i="8"/>
  <c r="M8" i="1" l="1"/>
  <c r="N13" i="1" l="1"/>
  <c r="L13" i="1" l="1"/>
  <c r="M13" i="1" l="1"/>
  <c r="M18" i="1"/>
  <c r="L18" i="1"/>
  <c r="J13" i="1"/>
  <c r="J11" i="1"/>
  <c r="J9" i="1"/>
  <c r="N18" i="1" l="1"/>
  <c r="J16" i="1"/>
  <c r="D25" i="1" s="1"/>
  <c r="E26" i="1" s="1"/>
  <c r="J18" i="1" l="1"/>
  <c r="K20" i="1"/>
</calcChain>
</file>

<file path=xl/sharedStrings.xml><?xml version="1.0" encoding="utf-8"?>
<sst xmlns="http://schemas.openxmlformats.org/spreadsheetml/2006/main" count="71" uniqueCount="66">
  <si>
    <t>Hazen - Williams</t>
  </si>
  <si>
    <t>C=</t>
  </si>
  <si>
    <t>Q=L/s</t>
  </si>
  <si>
    <r>
      <t>C</t>
    </r>
    <r>
      <rPr>
        <vertAlign val="superscript"/>
        <sz val="14"/>
        <color theme="1"/>
        <rFont val="Calibri"/>
        <family val="2"/>
        <scheme val="minor"/>
      </rPr>
      <t>1,85</t>
    </r>
    <r>
      <rPr>
        <sz val="14"/>
        <color theme="1"/>
        <rFont val="Calibri"/>
        <family val="2"/>
        <scheme val="minor"/>
      </rPr>
      <t>=</t>
    </r>
  </si>
  <si>
    <r>
      <t>D</t>
    </r>
    <r>
      <rPr>
        <vertAlign val="superscript"/>
        <sz val="14"/>
        <color theme="1"/>
        <rFont val="Calibri"/>
        <family val="2"/>
        <scheme val="minor"/>
      </rPr>
      <t>4,87</t>
    </r>
    <r>
      <rPr>
        <sz val="14"/>
        <color theme="1"/>
        <rFont val="Calibri"/>
        <family val="2"/>
        <scheme val="minor"/>
      </rPr>
      <t>=</t>
    </r>
  </si>
  <si>
    <r>
      <t>Q</t>
    </r>
    <r>
      <rPr>
        <vertAlign val="superscript"/>
        <sz val="14"/>
        <color theme="1"/>
        <rFont val="Calibri"/>
        <family val="2"/>
        <scheme val="minor"/>
      </rPr>
      <t>1,85</t>
    </r>
    <r>
      <rPr>
        <sz val="14"/>
        <color theme="1"/>
        <rFont val="Calibri"/>
        <family val="2"/>
        <scheme val="minor"/>
      </rPr>
      <t>=</t>
    </r>
  </si>
  <si>
    <r>
      <t>h</t>
    </r>
    <r>
      <rPr>
        <vertAlign val="subscript"/>
        <sz val="14"/>
        <color theme="1"/>
        <rFont val="Calibri"/>
        <family val="2"/>
        <scheme val="minor"/>
      </rPr>
      <t>c=</t>
    </r>
  </si>
  <si>
    <t>L=</t>
  </si>
  <si>
    <t>m.c.a.</t>
  </si>
  <si>
    <t>D= (m)</t>
  </si>
  <si>
    <t>Q= (m3/s)</t>
  </si>
  <si>
    <t>L=(m)</t>
  </si>
  <si>
    <t>m/s</t>
  </si>
  <si>
    <r>
      <t>D</t>
    </r>
    <r>
      <rPr>
        <vertAlign val="superscript"/>
        <sz val="11"/>
        <color theme="1"/>
        <rFont val="Calibri"/>
        <family val="2"/>
        <scheme val="minor"/>
      </rPr>
      <t>2</t>
    </r>
  </si>
  <si>
    <t>Pi/4</t>
  </si>
  <si>
    <r>
      <t>Area m</t>
    </r>
    <r>
      <rPr>
        <vertAlign val="superscript"/>
        <sz val="11"/>
        <color theme="1"/>
        <rFont val="Calibri"/>
        <family val="2"/>
        <scheme val="minor"/>
      </rPr>
      <t>2</t>
    </r>
  </si>
  <si>
    <t>V=</t>
  </si>
  <si>
    <t>m</t>
  </si>
  <si>
    <t>Se utiliza sobre todo en fontanería y calefacción. Las principales equivalencias con otras unidades de presión se muestran a continuación:</t>
  </si>
  <si>
    <t>1 mca = 0,1 kgf/cm²</t>
  </si>
  <si>
    <t>1 mca = 9.806,65 Pa</t>
  </si>
  <si>
    <t>1 atm. = 10,33 mca</t>
  </si>
  <si>
    <t>1 bar = 10,2 mca</t>
  </si>
  <si>
    <t>1 kg/cm2 = 10 mca</t>
  </si>
  <si>
    <t>La presión relativa en el fondo de una columna de agua de 1m de altura es:</t>
  </si>
  <si>
    <t>P = 1000 (kg/m3) · 1 (m) · 9,80665 (m/s2) = 9806,65 Pa</t>
  </si>
  <si>
    <t>Como regla mnemotécnica, se considera que debajo del agua la presión aumenta una atmósfera por cada 10m de profundidad.</t>
  </si>
  <si>
    <t>Diámetro</t>
  </si>
  <si>
    <t>Caudal</t>
  </si>
  <si>
    <t>Longitud</t>
  </si>
  <si>
    <t>Pérdida de Carga</t>
  </si>
  <si>
    <t>Velocidad</t>
  </si>
  <si>
    <t>PVC</t>
  </si>
  <si>
    <t>Q=L/min</t>
  </si>
  <si>
    <t>1 kPa = 0,101 mca</t>
  </si>
  <si>
    <t>(PSI)</t>
  </si>
  <si>
    <t>1 Lbs/plg2= 0,689 mca.</t>
  </si>
  <si>
    <t>Q=m3/hr</t>
  </si>
  <si>
    <t>arranques</t>
  </si>
  <si>
    <t>L/S</t>
  </si>
  <si>
    <t>hr (m)=</t>
  </si>
  <si>
    <t>H (m)=</t>
  </si>
  <si>
    <t>Coeficiente C</t>
  </si>
  <si>
    <t>mts</t>
  </si>
  <si>
    <t>l/s</t>
  </si>
  <si>
    <t>Acero</t>
  </si>
  <si>
    <t>POTENCIA HIDRAULICA DE UNA BOMBA, MOTOR</t>
  </si>
  <si>
    <t>P = potencia bomba (w)</t>
  </si>
  <si>
    <r>
      <t> = peso específico (N/m</t>
    </r>
    <r>
      <rPr>
        <vertAlign val="superscript"/>
        <sz val="10.5"/>
        <color rgb="FF000000"/>
        <rFont val="Arial"/>
        <family val="2"/>
      </rPr>
      <t>3</t>
    </r>
    <r>
      <rPr>
        <sz val="10.5"/>
        <color rgb="FF000000"/>
        <rFont val="Arial"/>
        <family val="2"/>
      </rPr>
      <t>)</t>
    </r>
  </si>
  <si>
    <r>
      <t>Q = caudal (m</t>
    </r>
    <r>
      <rPr>
        <vertAlign val="superscript"/>
        <sz val="10.5"/>
        <color rgb="FF000000"/>
        <rFont val="Arial"/>
        <family val="2"/>
      </rPr>
      <t>3</t>
    </r>
    <r>
      <rPr>
        <sz val="10.5"/>
        <color rgb="FF000000"/>
        <rFont val="Arial"/>
        <family val="2"/>
      </rPr>
      <t>/s)</t>
    </r>
  </si>
  <si>
    <t>H = altura manométrica total (m)</t>
  </si>
  <si>
    <r>
      <t> = rendimiento de la bomba (º/</t>
    </r>
    <r>
      <rPr>
        <vertAlign val="subscript"/>
        <sz val="10.5"/>
        <color rgb="FF000000"/>
        <rFont val="Arial"/>
        <family val="2"/>
      </rPr>
      <t>1</t>
    </r>
    <r>
      <rPr>
        <sz val="10.5"/>
        <color rgb="FF000000"/>
        <rFont val="Arial"/>
        <family val="2"/>
      </rPr>
      <t>).</t>
    </r>
  </si>
  <si>
    <t>P=</t>
  </si>
  <si>
    <t>P = potencia bomba (C.V.)</t>
  </si>
  <si>
    <t>Q = caudal (l/s)</t>
  </si>
  <si>
    <t>C.V</t>
  </si>
  <si>
    <t>hp</t>
  </si>
  <si>
    <t>Kw</t>
  </si>
  <si>
    <t> = rendimiento de la bomba (%).</t>
  </si>
  <si>
    <t>amperes Trifasica</t>
  </si>
  <si>
    <t>Hp</t>
  </si>
  <si>
    <t>P (wats)=</t>
  </si>
  <si>
    <t>W</t>
  </si>
  <si>
    <t>1 HP=746 watts</t>
  </si>
  <si>
    <t>DIAMETROS INTERIORES</t>
  </si>
  <si>
    <t>HDPE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</si>
</sst>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0"/>
    <numFmt numFmtId="165" formatCode="0.0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.5"/>
      <color rgb="FF000000"/>
      <name val="Arial"/>
      <family val="2"/>
    </font>
    <font>
      <vertAlign val="superscript"/>
      <sz val="10.5"/>
      <color rgb="FF000000"/>
      <name val="Arial"/>
      <family val="2"/>
    </font>
    <font>
      <vertAlign val="subscript"/>
      <sz val="10.5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40">
    <xf numFmtId="0" fontId="0" fillId="0" borderId="0" xfId="0"/>
    <xf numFmtId="0" fontId="3" fillId="0" borderId="0" xfId="0" applyFont="1"/>
    <xf numFmtId="0" fontId="4" fillId="0" borderId="0" xfId="0" applyFont="1"/>
    <xf numFmtId="4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1" fillId="0" borderId="0" xfId="0" applyFont="1"/>
    <xf numFmtId="0" fontId="8" fillId="0" borderId="0" xfId="0" applyFont="1"/>
    <xf numFmtId="0" fontId="2" fillId="0" borderId="0" xfId="0" applyFont="1"/>
    <xf numFmtId="2" fontId="4" fillId="0" borderId="0" xfId="0" applyNumberFormat="1" applyFont="1"/>
    <xf numFmtId="0" fontId="0" fillId="0" borderId="0" xfId="0" applyAlignment="1">
      <alignment horizontal="left" indent="1"/>
    </xf>
    <xf numFmtId="0" fontId="9" fillId="0" borderId="0" xfId="1" applyAlignment="1" applyProtection="1">
      <alignment horizontal="left" indent="1"/>
    </xf>
    <xf numFmtId="0" fontId="0" fillId="0" borderId="2" xfId="0" applyBorder="1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center"/>
    </xf>
    <xf numFmtId="1" fontId="0" fillId="0" borderId="0" xfId="0" applyNumberFormat="1"/>
    <xf numFmtId="165" fontId="0" fillId="0" borderId="0" xfId="0" applyNumberFormat="1"/>
    <xf numFmtId="0" fontId="0" fillId="0" borderId="3" xfId="0" applyBorder="1"/>
    <xf numFmtId="0" fontId="0" fillId="0" borderId="4" xfId="0" applyBorder="1"/>
    <xf numFmtId="0" fontId="11" fillId="0" borderId="4" xfId="0" applyFont="1" applyBorder="1"/>
    <xf numFmtId="0" fontId="1" fillId="0" borderId="5" xfId="0" applyFont="1" applyBorder="1"/>
    <xf numFmtId="0" fontId="0" fillId="0" borderId="6" xfId="0" applyBorder="1"/>
    <xf numFmtId="0" fontId="10" fillId="0" borderId="7" xfId="0" applyFont="1" applyBorder="1" applyAlignment="1">
      <alignment horizontal="right"/>
    </xf>
    <xf numFmtId="0" fontId="0" fillId="0" borderId="7" xfId="0" applyBorder="1"/>
    <xf numFmtId="4" fontId="0" fillId="0" borderId="7" xfId="0" applyNumberFormat="1" applyBorder="1"/>
    <xf numFmtId="0" fontId="0" fillId="0" borderId="8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quotePrefix="1"/>
    <xf numFmtId="2" fontId="0" fillId="0" borderId="0" xfId="0" applyNumberFormat="1"/>
    <xf numFmtId="0" fontId="13" fillId="0" borderId="0" xfId="0" applyFont="1" applyAlignment="1">
      <alignment horizontal="justify" vertical="center"/>
    </xf>
    <xf numFmtId="2" fontId="2" fillId="0" borderId="0" xfId="0" applyNumberFormat="1" applyFont="1" applyAlignment="1">
      <alignment horizontal="center"/>
    </xf>
    <xf numFmtId="166" fontId="0" fillId="0" borderId="0" xfId="0" applyNumberFormat="1"/>
    <xf numFmtId="0" fontId="13" fillId="0" borderId="0" xfId="0" applyFont="1" applyFill="1" applyBorder="1" applyAlignment="1">
      <alignment horizontal="justify" vertical="center"/>
    </xf>
    <xf numFmtId="0" fontId="2" fillId="0" borderId="0" xfId="0" applyFont="1" applyAlignment="1">
      <alignment horizontal="right"/>
    </xf>
    <xf numFmtId="165" fontId="12" fillId="0" borderId="9" xfId="0" applyNumberFormat="1" applyFont="1" applyBorder="1"/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3" fontId="1" fillId="0" borderId="0" xfId="0" applyNumberFormat="1" applyFont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gif"/><Relationship Id="rId2" Type="http://schemas.openxmlformats.org/officeDocument/2006/relationships/image" Target="../media/image8.gif"/><Relationship Id="rId1" Type="http://schemas.openxmlformats.org/officeDocument/2006/relationships/image" Target="../media/image7.gif"/><Relationship Id="rId4" Type="http://schemas.openxmlformats.org/officeDocument/2006/relationships/image" Target="../media/image1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156892</xdr:colOff>
      <xdr:row>25</xdr:row>
      <xdr:rowOff>100845</xdr:rowOff>
    </xdr:from>
    <xdr:to>
      <xdr:col>17</xdr:col>
      <xdr:colOff>141655</xdr:colOff>
      <xdr:row>45</xdr:row>
      <xdr:rowOff>1767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3686" y="5658963"/>
          <a:ext cx="5352381" cy="37333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</xdr:row>
      <xdr:rowOff>39959</xdr:rowOff>
    </xdr:from>
    <xdr:to>
      <xdr:col>6</xdr:col>
      <xdr:colOff>839774</xdr:colOff>
      <xdr:row>8</xdr:row>
      <xdr:rowOff>125506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49" y="468584"/>
          <a:ext cx="4630725" cy="12268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238125</xdr:colOff>
      <xdr:row>1</xdr:row>
      <xdr:rowOff>95250</xdr:rowOff>
    </xdr:from>
    <xdr:to>
      <xdr:col>13</xdr:col>
      <xdr:colOff>495300</xdr:colOff>
      <xdr:row>5</xdr:row>
      <xdr:rowOff>113874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57800" y="219075"/>
          <a:ext cx="5391150" cy="828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142875</xdr:rowOff>
    </xdr:from>
    <xdr:to>
      <xdr:col>7</xdr:col>
      <xdr:colOff>19050</xdr:colOff>
      <xdr:row>19</xdr:row>
      <xdr:rowOff>141080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1857375"/>
          <a:ext cx="4791075" cy="2674730"/>
        </a:xfrm>
        <a:prstGeom prst="rect">
          <a:avLst/>
        </a:prstGeom>
        <a:noFill/>
      </xdr:spPr>
    </xdr:pic>
    <xdr:clientData/>
  </xdr:twoCellAnchor>
  <xdr:twoCellAnchor>
    <xdr:from>
      <xdr:col>13</xdr:col>
      <xdr:colOff>50324</xdr:colOff>
      <xdr:row>41</xdr:row>
      <xdr:rowOff>165197</xdr:rowOff>
    </xdr:from>
    <xdr:to>
      <xdr:col>13</xdr:col>
      <xdr:colOff>116999</xdr:colOff>
      <xdr:row>42</xdr:row>
      <xdr:rowOff>50897</xdr:rowOff>
    </xdr:to>
    <xdr:sp macro="" textlink="">
      <xdr:nvSpPr>
        <xdr:cNvPr id="3" name="2 Elipse"/>
        <xdr:cNvSpPr/>
      </xdr:nvSpPr>
      <xdr:spPr>
        <a:xfrm>
          <a:off x="10202853" y="8793726"/>
          <a:ext cx="66675" cy="76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3</xdr:col>
      <xdr:colOff>360554</xdr:colOff>
      <xdr:row>36</xdr:row>
      <xdr:rowOff>169719</xdr:rowOff>
    </xdr:from>
    <xdr:to>
      <xdr:col>4</xdr:col>
      <xdr:colOff>208154</xdr:colOff>
      <xdr:row>37</xdr:row>
      <xdr:rowOff>93519</xdr:rowOff>
    </xdr:to>
    <xdr:sp macro="" textlink="">
      <xdr:nvSpPr>
        <xdr:cNvPr id="10" name="Text Box 32"/>
        <xdr:cNvSpPr txBox="1">
          <a:spLocks noChangeArrowheads="1"/>
        </xdr:cNvSpPr>
      </xdr:nvSpPr>
      <xdr:spPr bwMode="auto">
        <a:xfrm>
          <a:off x="2132204" y="7799244"/>
          <a:ext cx="609600" cy="1143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s-CL" sz="800" b="0" i="0" u="none" strike="noStrike" baseline="0">
              <a:solidFill>
                <a:srgbClr val="000000"/>
              </a:solidFill>
              <a:latin typeface="Calibri"/>
              <a:cs typeface="Calibri"/>
            </a:rPr>
            <a:t>Red A.P.</a:t>
          </a:r>
          <a:endParaRPr lang="es-CL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CL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377006</xdr:colOff>
      <xdr:row>37</xdr:row>
      <xdr:rowOff>133349</xdr:rowOff>
    </xdr:from>
    <xdr:to>
      <xdr:col>2</xdr:col>
      <xdr:colOff>605118</xdr:colOff>
      <xdr:row>42</xdr:row>
      <xdr:rowOff>156882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1385535" y="7999878"/>
          <a:ext cx="228112" cy="9760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386531</xdr:colOff>
      <xdr:row>38</xdr:row>
      <xdr:rowOff>114300</xdr:rowOff>
    </xdr:from>
    <xdr:to>
      <xdr:col>2</xdr:col>
      <xdr:colOff>443681</xdr:colOff>
      <xdr:row>39</xdr:row>
      <xdr:rowOff>85725</xdr:rowOff>
    </xdr:to>
    <xdr:sp macro="" textlink="">
      <xdr:nvSpPr>
        <xdr:cNvPr id="12" name="Arc 3"/>
        <xdr:cNvSpPr>
          <a:spLocks/>
        </xdr:cNvSpPr>
      </xdr:nvSpPr>
      <xdr:spPr bwMode="auto">
        <a:xfrm>
          <a:off x="1396181" y="8124825"/>
          <a:ext cx="57150" cy="161925"/>
        </a:xfrm>
        <a:custGeom>
          <a:avLst/>
          <a:gdLst>
            <a:gd name="G0" fmla="+- 0 0 0"/>
            <a:gd name="G1" fmla="+- 21600 0 0"/>
            <a:gd name="G2" fmla="+- 21600 0 0"/>
            <a:gd name="T0" fmla="*/ 0 w 20612"/>
            <a:gd name="T1" fmla="*/ 0 h 21600"/>
            <a:gd name="T2" fmla="*/ 20612 w 20612"/>
            <a:gd name="T3" fmla="*/ 15142 h 21600"/>
            <a:gd name="T4" fmla="*/ 0 w 20612"/>
            <a:gd name="T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0612" h="21600" fill="none" extrusionOk="0">
              <a:moveTo>
                <a:pt x="-1" y="0"/>
              </a:moveTo>
              <a:cubicBezTo>
                <a:pt x="9441" y="0"/>
                <a:pt x="17789" y="6132"/>
                <a:pt x="20611" y="15142"/>
              </a:cubicBezTo>
            </a:path>
            <a:path w="20612" h="21600" stroke="0" extrusionOk="0">
              <a:moveTo>
                <a:pt x="-1" y="0"/>
              </a:moveTo>
              <a:cubicBezTo>
                <a:pt x="9441" y="0"/>
                <a:pt x="17789" y="6132"/>
                <a:pt x="20611" y="15142"/>
              </a:cubicBezTo>
              <a:lnTo>
                <a:pt x="0" y="2160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529406</xdr:colOff>
      <xdr:row>38</xdr:row>
      <xdr:rowOff>104775</xdr:rowOff>
    </xdr:from>
    <xdr:to>
      <xdr:col>2</xdr:col>
      <xdr:colOff>596081</xdr:colOff>
      <xdr:row>39</xdr:row>
      <xdr:rowOff>85725</xdr:rowOff>
    </xdr:to>
    <xdr:sp macro="" textlink="">
      <xdr:nvSpPr>
        <xdr:cNvPr id="13" name="Arc 4"/>
        <xdr:cNvSpPr>
          <a:spLocks/>
        </xdr:cNvSpPr>
      </xdr:nvSpPr>
      <xdr:spPr bwMode="auto">
        <a:xfrm flipH="1">
          <a:off x="1539056" y="8115300"/>
          <a:ext cx="66675" cy="171450"/>
        </a:xfrm>
        <a:custGeom>
          <a:avLst/>
          <a:gdLst>
            <a:gd name="G0" fmla="+- 0 0 0"/>
            <a:gd name="G1" fmla="+- 21600 0 0"/>
            <a:gd name="G2" fmla="+- 21600 0 0"/>
            <a:gd name="T0" fmla="*/ 0 w 20612"/>
            <a:gd name="T1" fmla="*/ 0 h 21600"/>
            <a:gd name="T2" fmla="*/ 20612 w 20612"/>
            <a:gd name="T3" fmla="*/ 15142 h 21600"/>
            <a:gd name="T4" fmla="*/ 0 w 20612"/>
            <a:gd name="T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0612" h="21600" fill="none" extrusionOk="0">
              <a:moveTo>
                <a:pt x="-1" y="0"/>
              </a:moveTo>
              <a:cubicBezTo>
                <a:pt x="9441" y="0"/>
                <a:pt x="17789" y="6132"/>
                <a:pt x="20611" y="15142"/>
              </a:cubicBezTo>
            </a:path>
            <a:path w="20612" h="21600" stroke="0" extrusionOk="0">
              <a:moveTo>
                <a:pt x="-1" y="0"/>
              </a:moveTo>
              <a:cubicBezTo>
                <a:pt x="9441" y="0"/>
                <a:pt x="17789" y="6132"/>
                <a:pt x="20611" y="15142"/>
              </a:cubicBezTo>
              <a:lnTo>
                <a:pt x="0" y="2160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443681</xdr:colOff>
      <xdr:row>39</xdr:row>
      <xdr:rowOff>38100</xdr:rowOff>
    </xdr:from>
    <xdr:to>
      <xdr:col>2</xdr:col>
      <xdr:colOff>529406</xdr:colOff>
      <xdr:row>39</xdr:row>
      <xdr:rowOff>38100</xdr:rowOff>
    </xdr:to>
    <xdr:cxnSp macro="">
      <xdr:nvCxnSpPr>
        <xdr:cNvPr id="14" name="AutoShape 5"/>
        <xdr:cNvCxnSpPr>
          <a:cxnSpLocks noChangeShapeType="1"/>
        </xdr:cNvCxnSpPr>
      </xdr:nvCxnSpPr>
      <xdr:spPr bwMode="auto">
        <a:xfrm>
          <a:off x="1453331" y="8239125"/>
          <a:ext cx="857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453206</xdr:colOff>
      <xdr:row>39</xdr:row>
      <xdr:rowOff>66675</xdr:rowOff>
    </xdr:from>
    <xdr:to>
      <xdr:col>2</xdr:col>
      <xdr:colOff>519881</xdr:colOff>
      <xdr:row>39</xdr:row>
      <xdr:rowOff>66675</xdr:rowOff>
    </xdr:to>
    <xdr:cxnSp macro="">
      <xdr:nvCxnSpPr>
        <xdr:cNvPr id="15" name="AutoShape 6"/>
        <xdr:cNvCxnSpPr>
          <a:cxnSpLocks noChangeShapeType="1"/>
        </xdr:cNvCxnSpPr>
      </xdr:nvCxnSpPr>
      <xdr:spPr bwMode="auto">
        <a:xfrm>
          <a:off x="1462856" y="8267700"/>
          <a:ext cx="6667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462731</xdr:colOff>
      <xdr:row>39</xdr:row>
      <xdr:rowOff>104775</xdr:rowOff>
    </xdr:from>
    <xdr:to>
      <xdr:col>2</xdr:col>
      <xdr:colOff>510356</xdr:colOff>
      <xdr:row>39</xdr:row>
      <xdr:rowOff>104775</xdr:rowOff>
    </xdr:to>
    <xdr:cxnSp macro="">
      <xdr:nvCxnSpPr>
        <xdr:cNvPr id="16" name="AutoShape 7"/>
        <xdr:cNvCxnSpPr>
          <a:cxnSpLocks noChangeShapeType="1"/>
        </xdr:cNvCxnSpPr>
      </xdr:nvCxnSpPr>
      <xdr:spPr bwMode="auto">
        <a:xfrm>
          <a:off x="1472381" y="8305800"/>
          <a:ext cx="476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472256</xdr:colOff>
      <xdr:row>41</xdr:row>
      <xdr:rowOff>88530</xdr:rowOff>
    </xdr:from>
    <xdr:to>
      <xdr:col>2</xdr:col>
      <xdr:colOff>517975</xdr:colOff>
      <xdr:row>41</xdr:row>
      <xdr:rowOff>183780</xdr:rowOff>
    </xdr:to>
    <xdr:sp macro="" textlink="">
      <xdr:nvSpPr>
        <xdr:cNvPr id="17" name="16 Rectángulo"/>
        <xdr:cNvSpPr/>
      </xdr:nvSpPr>
      <xdr:spPr>
        <a:xfrm>
          <a:off x="1480785" y="8717059"/>
          <a:ext cx="45719" cy="9525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CL" sz="1100"/>
        </a:p>
      </xdr:txBody>
    </xdr:sp>
    <xdr:clientData/>
  </xdr:twoCellAnchor>
  <xdr:twoCellAnchor>
    <xdr:from>
      <xdr:col>2</xdr:col>
      <xdr:colOff>491062</xdr:colOff>
      <xdr:row>31</xdr:row>
      <xdr:rowOff>23813</xdr:rowOff>
    </xdr:from>
    <xdr:to>
      <xdr:col>4</xdr:col>
      <xdr:colOff>377006</xdr:colOff>
      <xdr:row>37</xdr:row>
      <xdr:rowOff>133349</xdr:rowOff>
    </xdr:to>
    <xdr:cxnSp macro="">
      <xdr:nvCxnSpPr>
        <xdr:cNvPr id="25" name="24 Conector angular"/>
        <xdr:cNvCxnSpPr>
          <a:stCxn id="11" idx="0"/>
          <a:endCxn id="26" idx="2"/>
        </xdr:cNvCxnSpPr>
      </xdr:nvCxnSpPr>
      <xdr:spPr>
        <a:xfrm rot="5400000" flipH="1" flipV="1">
          <a:off x="1578295" y="6668638"/>
          <a:ext cx="1252536" cy="1409944"/>
        </a:xfrm>
        <a:prstGeom prst="bentConnector2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377006</xdr:colOff>
      <xdr:row>30</xdr:row>
      <xdr:rowOff>47625</xdr:rowOff>
    </xdr:from>
    <xdr:to>
      <xdr:col>5</xdr:col>
      <xdr:colOff>62681</xdr:colOff>
      <xdr:row>32</xdr:row>
      <xdr:rowOff>0</xdr:rowOff>
    </xdr:to>
    <xdr:sp macro="" textlink="">
      <xdr:nvSpPr>
        <xdr:cNvPr id="26" name="AutoShape 14"/>
        <xdr:cNvSpPr>
          <a:spLocks noChangeArrowheads="1"/>
        </xdr:cNvSpPr>
      </xdr:nvSpPr>
      <xdr:spPr bwMode="auto">
        <a:xfrm>
          <a:off x="2910656" y="6534150"/>
          <a:ext cx="447675" cy="333375"/>
        </a:xfrm>
        <a:prstGeom prst="can">
          <a:avLst>
            <a:gd name="adj" fmla="val 25000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608315</xdr:colOff>
      <xdr:row>36</xdr:row>
      <xdr:rowOff>185308</xdr:rowOff>
    </xdr:from>
    <xdr:to>
      <xdr:col>3</xdr:col>
      <xdr:colOff>406609</xdr:colOff>
      <xdr:row>37</xdr:row>
      <xdr:rowOff>138808</xdr:rowOff>
    </xdr:to>
    <xdr:grpSp>
      <xdr:nvGrpSpPr>
        <xdr:cNvPr id="36" name="35 Grupo"/>
        <xdr:cNvGrpSpPr/>
      </xdr:nvGrpSpPr>
      <xdr:grpSpPr>
        <a:xfrm>
          <a:off x="1617965" y="7652908"/>
          <a:ext cx="560294" cy="144000"/>
          <a:chOff x="2000250" y="4247029"/>
          <a:chExt cx="280147" cy="144000"/>
        </a:xfrm>
      </xdr:grpSpPr>
      <xdr:cxnSp macro="">
        <xdr:nvCxnSpPr>
          <xdr:cNvPr id="95" name="94 Conector recto de flecha"/>
          <xdr:cNvCxnSpPr/>
        </xdr:nvCxnSpPr>
        <xdr:spPr>
          <a:xfrm>
            <a:off x="2000250" y="4247029"/>
            <a:ext cx="0" cy="1440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6" name="95 Conector recto"/>
          <xdr:cNvCxnSpPr/>
        </xdr:nvCxnSpPr>
        <xdr:spPr>
          <a:xfrm>
            <a:off x="2000250" y="4252632"/>
            <a:ext cx="280147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603833</xdr:colOff>
      <xdr:row>36</xdr:row>
      <xdr:rowOff>28425</xdr:rowOff>
    </xdr:from>
    <xdr:to>
      <xdr:col>3</xdr:col>
      <xdr:colOff>295275</xdr:colOff>
      <xdr:row>37</xdr:row>
      <xdr:rowOff>104775</xdr:rowOff>
    </xdr:to>
    <xdr:sp macro="" textlink="">
      <xdr:nvSpPr>
        <xdr:cNvPr id="37" name="36 CuadroTexto"/>
        <xdr:cNvSpPr txBox="1"/>
      </xdr:nvSpPr>
      <xdr:spPr>
        <a:xfrm>
          <a:off x="1613483" y="7657950"/>
          <a:ext cx="453442" cy="266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s-CL" sz="800"/>
            <a:t>397</a:t>
          </a:r>
        </a:p>
        <a:p>
          <a:r>
            <a:rPr lang="es-CL" sz="800"/>
            <a:t> m.s.n.m.</a:t>
          </a:r>
        </a:p>
      </xdr:txBody>
    </xdr:sp>
    <xdr:clientData/>
  </xdr:twoCellAnchor>
  <xdr:twoCellAnchor>
    <xdr:from>
      <xdr:col>4</xdr:col>
      <xdr:colOff>380163</xdr:colOff>
      <xdr:row>29</xdr:row>
      <xdr:rowOff>136393</xdr:rowOff>
    </xdr:from>
    <xdr:to>
      <xdr:col>5</xdr:col>
      <xdr:colOff>178457</xdr:colOff>
      <xdr:row>30</xdr:row>
      <xdr:rowOff>89893</xdr:rowOff>
    </xdr:to>
    <xdr:grpSp>
      <xdr:nvGrpSpPr>
        <xdr:cNvPr id="42" name="41 Grupo"/>
        <xdr:cNvGrpSpPr/>
      </xdr:nvGrpSpPr>
      <xdr:grpSpPr>
        <a:xfrm>
          <a:off x="2913813" y="6270493"/>
          <a:ext cx="560294" cy="144000"/>
          <a:chOff x="2000250" y="4247029"/>
          <a:chExt cx="280147" cy="144000"/>
        </a:xfrm>
      </xdr:grpSpPr>
      <xdr:cxnSp macro="">
        <xdr:nvCxnSpPr>
          <xdr:cNvPr id="89" name="88 Conector recto de flecha"/>
          <xdr:cNvCxnSpPr/>
        </xdr:nvCxnSpPr>
        <xdr:spPr>
          <a:xfrm>
            <a:off x="2000250" y="4247029"/>
            <a:ext cx="0" cy="1440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89 Conector recto"/>
          <xdr:cNvCxnSpPr/>
        </xdr:nvCxnSpPr>
        <xdr:spPr>
          <a:xfrm>
            <a:off x="2000250" y="4252632"/>
            <a:ext cx="280147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318530</xdr:colOff>
      <xdr:row>28</xdr:row>
      <xdr:rowOff>170010</xdr:rowOff>
    </xdr:from>
    <xdr:to>
      <xdr:col>5</xdr:col>
      <xdr:colOff>281985</xdr:colOff>
      <xdr:row>30</xdr:row>
      <xdr:rowOff>6570</xdr:rowOff>
    </xdr:to>
    <xdr:sp macro="" textlink="">
      <xdr:nvSpPr>
        <xdr:cNvPr id="43" name="42 CuadroTexto"/>
        <xdr:cNvSpPr txBox="1"/>
      </xdr:nvSpPr>
      <xdr:spPr>
        <a:xfrm>
          <a:off x="2852180" y="6275535"/>
          <a:ext cx="72545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s-CL" sz="800"/>
            <a:t>497m.s.n.m.</a:t>
          </a:r>
        </a:p>
      </xdr:txBody>
    </xdr:sp>
    <xdr:clientData/>
  </xdr:twoCellAnchor>
  <xdr:twoCellAnchor>
    <xdr:from>
      <xdr:col>4</xdr:col>
      <xdr:colOff>151870</xdr:colOff>
      <xdr:row>32</xdr:row>
      <xdr:rowOff>0</xdr:rowOff>
    </xdr:from>
    <xdr:to>
      <xdr:col>4</xdr:col>
      <xdr:colOff>600844</xdr:colOff>
      <xdr:row>34</xdr:row>
      <xdr:rowOff>116032</xdr:rowOff>
    </xdr:to>
    <xdr:cxnSp macro="">
      <xdr:nvCxnSpPr>
        <xdr:cNvPr id="48" name="AutoShape 19"/>
        <xdr:cNvCxnSpPr>
          <a:cxnSpLocks noChangeShapeType="1"/>
          <a:stCxn id="26" idx="3"/>
        </xdr:cNvCxnSpPr>
      </xdr:nvCxnSpPr>
      <xdr:spPr bwMode="auto">
        <a:xfrm flipH="1">
          <a:off x="2685520" y="6867525"/>
          <a:ext cx="448974" cy="49703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407319</xdr:colOff>
      <xdr:row>33</xdr:row>
      <xdr:rowOff>98716</xdr:rowOff>
    </xdr:from>
    <xdr:to>
      <xdr:col>3</xdr:col>
      <xdr:colOff>407319</xdr:colOff>
      <xdr:row>36</xdr:row>
      <xdr:rowOff>127291</xdr:rowOff>
    </xdr:to>
    <xdr:cxnSp macro="">
      <xdr:nvCxnSpPr>
        <xdr:cNvPr id="49" name="AutoShape 20"/>
        <xdr:cNvCxnSpPr>
          <a:cxnSpLocks noChangeShapeType="1"/>
        </xdr:cNvCxnSpPr>
      </xdr:nvCxnSpPr>
      <xdr:spPr bwMode="auto">
        <a:xfrm>
          <a:off x="2178969" y="7156741"/>
          <a:ext cx="0" cy="6000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407319</xdr:colOff>
      <xdr:row>33</xdr:row>
      <xdr:rowOff>98716</xdr:rowOff>
    </xdr:from>
    <xdr:to>
      <xdr:col>4</xdr:col>
      <xdr:colOff>150144</xdr:colOff>
      <xdr:row>33</xdr:row>
      <xdr:rowOff>98716</xdr:rowOff>
    </xdr:to>
    <xdr:cxnSp macro="">
      <xdr:nvCxnSpPr>
        <xdr:cNvPr id="50" name="AutoShape 21"/>
        <xdr:cNvCxnSpPr>
          <a:cxnSpLocks noChangeShapeType="1"/>
        </xdr:cNvCxnSpPr>
      </xdr:nvCxnSpPr>
      <xdr:spPr bwMode="auto">
        <a:xfrm>
          <a:off x="2178969" y="7156741"/>
          <a:ext cx="5048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407319</xdr:colOff>
      <xdr:row>34</xdr:row>
      <xdr:rowOff>117766</xdr:rowOff>
    </xdr:from>
    <xdr:to>
      <xdr:col>4</xdr:col>
      <xdr:colOff>150144</xdr:colOff>
      <xdr:row>34</xdr:row>
      <xdr:rowOff>117766</xdr:rowOff>
    </xdr:to>
    <xdr:cxnSp macro="">
      <xdr:nvCxnSpPr>
        <xdr:cNvPr id="51" name="AutoShape 22"/>
        <xdr:cNvCxnSpPr>
          <a:cxnSpLocks noChangeShapeType="1"/>
        </xdr:cNvCxnSpPr>
      </xdr:nvCxnSpPr>
      <xdr:spPr bwMode="auto">
        <a:xfrm>
          <a:off x="2178969" y="7366291"/>
          <a:ext cx="5048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407319</xdr:colOff>
      <xdr:row>35</xdr:row>
      <xdr:rowOff>136816</xdr:rowOff>
    </xdr:from>
    <xdr:to>
      <xdr:col>4</xdr:col>
      <xdr:colOff>150144</xdr:colOff>
      <xdr:row>35</xdr:row>
      <xdr:rowOff>136816</xdr:rowOff>
    </xdr:to>
    <xdr:cxnSp macro="">
      <xdr:nvCxnSpPr>
        <xdr:cNvPr id="52" name="AutoShape 23"/>
        <xdr:cNvCxnSpPr>
          <a:cxnSpLocks noChangeShapeType="1"/>
        </xdr:cNvCxnSpPr>
      </xdr:nvCxnSpPr>
      <xdr:spPr bwMode="auto">
        <a:xfrm>
          <a:off x="2178969" y="7575841"/>
          <a:ext cx="5048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407319</xdr:colOff>
      <xdr:row>36</xdr:row>
      <xdr:rowOff>127291</xdr:rowOff>
    </xdr:from>
    <xdr:to>
      <xdr:col>4</xdr:col>
      <xdr:colOff>150144</xdr:colOff>
      <xdr:row>36</xdr:row>
      <xdr:rowOff>127291</xdr:rowOff>
    </xdr:to>
    <xdr:cxnSp macro="">
      <xdr:nvCxnSpPr>
        <xdr:cNvPr id="53" name="AutoShape 24"/>
        <xdr:cNvCxnSpPr>
          <a:cxnSpLocks noChangeShapeType="1"/>
        </xdr:cNvCxnSpPr>
      </xdr:nvCxnSpPr>
      <xdr:spPr bwMode="auto">
        <a:xfrm>
          <a:off x="2178969" y="7756816"/>
          <a:ext cx="50482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3</xdr:col>
      <xdr:colOff>588294</xdr:colOff>
      <xdr:row>33</xdr:row>
      <xdr:rowOff>98716</xdr:rowOff>
    </xdr:from>
    <xdr:to>
      <xdr:col>3</xdr:col>
      <xdr:colOff>588294</xdr:colOff>
      <xdr:row>35</xdr:row>
      <xdr:rowOff>136816</xdr:rowOff>
    </xdr:to>
    <xdr:cxnSp macro="">
      <xdr:nvCxnSpPr>
        <xdr:cNvPr id="54" name="AutoShape 25"/>
        <xdr:cNvCxnSpPr>
          <a:cxnSpLocks noChangeShapeType="1"/>
        </xdr:cNvCxnSpPr>
      </xdr:nvCxnSpPr>
      <xdr:spPr bwMode="auto">
        <a:xfrm>
          <a:off x="2359944" y="7156741"/>
          <a:ext cx="0" cy="419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26319</xdr:colOff>
      <xdr:row>34</xdr:row>
      <xdr:rowOff>117766</xdr:rowOff>
    </xdr:from>
    <xdr:to>
      <xdr:col>4</xdr:col>
      <xdr:colOff>26319</xdr:colOff>
      <xdr:row>36</xdr:row>
      <xdr:rowOff>127291</xdr:rowOff>
    </xdr:to>
    <xdr:cxnSp macro="">
      <xdr:nvCxnSpPr>
        <xdr:cNvPr id="55" name="AutoShape 26"/>
        <xdr:cNvCxnSpPr>
          <a:cxnSpLocks noChangeShapeType="1"/>
        </xdr:cNvCxnSpPr>
      </xdr:nvCxnSpPr>
      <xdr:spPr bwMode="auto">
        <a:xfrm>
          <a:off x="2559969" y="7366291"/>
          <a:ext cx="0" cy="3905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325056</xdr:colOff>
      <xdr:row>30</xdr:row>
      <xdr:rowOff>142017</xdr:rowOff>
    </xdr:from>
    <xdr:to>
      <xdr:col>5</xdr:col>
      <xdr:colOff>148666</xdr:colOff>
      <xdr:row>31</xdr:row>
      <xdr:rowOff>169077</xdr:rowOff>
    </xdr:to>
    <xdr:sp macro="" textlink="">
      <xdr:nvSpPr>
        <xdr:cNvPr id="71" name="70 CuadroTexto"/>
        <xdr:cNvSpPr txBox="1"/>
      </xdr:nvSpPr>
      <xdr:spPr>
        <a:xfrm>
          <a:off x="2858706" y="6628542"/>
          <a:ext cx="585610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CL" sz="800"/>
            <a:t>Est.</a:t>
          </a:r>
          <a:r>
            <a:rPr lang="es-CL" sz="800" baseline="0"/>
            <a:t> Nvo.</a:t>
          </a:r>
          <a:endParaRPr lang="es-CL" sz="800"/>
        </a:p>
      </xdr:txBody>
    </xdr:sp>
    <xdr:clientData/>
  </xdr:twoCellAnchor>
  <xdr:twoCellAnchor>
    <xdr:from>
      <xdr:col>2</xdr:col>
      <xdr:colOff>177836</xdr:colOff>
      <xdr:row>22</xdr:row>
      <xdr:rowOff>165665</xdr:rowOff>
    </xdr:from>
    <xdr:to>
      <xdr:col>2</xdr:col>
      <xdr:colOff>203236</xdr:colOff>
      <xdr:row>40</xdr:row>
      <xdr:rowOff>3452</xdr:rowOff>
    </xdr:to>
    <xdr:cxnSp macro="">
      <xdr:nvCxnSpPr>
        <xdr:cNvPr id="75" name="74 Conector recto"/>
        <xdr:cNvCxnSpPr/>
      </xdr:nvCxnSpPr>
      <xdr:spPr>
        <a:xfrm flipV="1">
          <a:off x="1187486" y="5128190"/>
          <a:ext cx="25400" cy="326678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119615</xdr:colOff>
      <xdr:row>23</xdr:row>
      <xdr:rowOff>22795</xdr:rowOff>
    </xdr:from>
    <xdr:to>
      <xdr:col>2</xdr:col>
      <xdr:colOff>288949</xdr:colOff>
      <xdr:row>23</xdr:row>
      <xdr:rowOff>22795</xdr:rowOff>
    </xdr:to>
    <xdr:cxnSp macro="">
      <xdr:nvCxnSpPr>
        <xdr:cNvPr id="76" name="75 Conector recto"/>
        <xdr:cNvCxnSpPr/>
      </xdr:nvCxnSpPr>
      <xdr:spPr>
        <a:xfrm>
          <a:off x="1129265" y="5175820"/>
          <a:ext cx="16933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98358</xdr:colOff>
      <xdr:row>30</xdr:row>
      <xdr:rowOff>90524</xdr:rowOff>
    </xdr:from>
    <xdr:to>
      <xdr:col>2</xdr:col>
      <xdr:colOff>267692</xdr:colOff>
      <xdr:row>30</xdr:row>
      <xdr:rowOff>90524</xdr:rowOff>
    </xdr:to>
    <xdr:cxnSp macro="">
      <xdr:nvCxnSpPr>
        <xdr:cNvPr id="77" name="76 Conector recto"/>
        <xdr:cNvCxnSpPr/>
      </xdr:nvCxnSpPr>
      <xdr:spPr>
        <a:xfrm>
          <a:off x="1108008" y="6577049"/>
          <a:ext cx="16933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109058</xdr:colOff>
      <xdr:row>26</xdr:row>
      <xdr:rowOff>10115</xdr:rowOff>
    </xdr:from>
    <xdr:to>
      <xdr:col>2</xdr:col>
      <xdr:colOff>278392</xdr:colOff>
      <xdr:row>26</xdr:row>
      <xdr:rowOff>10115</xdr:rowOff>
    </xdr:to>
    <xdr:cxnSp macro="">
      <xdr:nvCxnSpPr>
        <xdr:cNvPr id="78" name="77 Conector recto"/>
        <xdr:cNvCxnSpPr/>
      </xdr:nvCxnSpPr>
      <xdr:spPr>
        <a:xfrm>
          <a:off x="1118708" y="5734640"/>
          <a:ext cx="16933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103718</xdr:colOff>
      <xdr:row>28</xdr:row>
      <xdr:rowOff>69399</xdr:rowOff>
    </xdr:from>
    <xdr:to>
      <xdr:col>2</xdr:col>
      <xdr:colOff>273052</xdr:colOff>
      <xdr:row>28</xdr:row>
      <xdr:rowOff>69399</xdr:rowOff>
    </xdr:to>
    <xdr:cxnSp macro="">
      <xdr:nvCxnSpPr>
        <xdr:cNvPr id="79" name="78 Conector recto"/>
        <xdr:cNvCxnSpPr/>
      </xdr:nvCxnSpPr>
      <xdr:spPr>
        <a:xfrm>
          <a:off x="1113368" y="6174924"/>
          <a:ext cx="16933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87890</xdr:colOff>
      <xdr:row>39</xdr:row>
      <xdr:rowOff>132987</xdr:rowOff>
    </xdr:from>
    <xdr:to>
      <xdr:col>2</xdr:col>
      <xdr:colOff>257224</xdr:colOff>
      <xdr:row>39</xdr:row>
      <xdr:rowOff>132987</xdr:rowOff>
    </xdr:to>
    <xdr:cxnSp macro="">
      <xdr:nvCxnSpPr>
        <xdr:cNvPr id="80" name="79 Conector recto"/>
        <xdr:cNvCxnSpPr/>
      </xdr:nvCxnSpPr>
      <xdr:spPr>
        <a:xfrm>
          <a:off x="1097540" y="8334012"/>
          <a:ext cx="16933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33</xdr:row>
      <xdr:rowOff>79976</xdr:rowOff>
    </xdr:from>
    <xdr:to>
      <xdr:col>2</xdr:col>
      <xdr:colOff>233205</xdr:colOff>
      <xdr:row>35</xdr:row>
      <xdr:rowOff>148010</xdr:rowOff>
    </xdr:to>
    <xdr:sp macro="" textlink="">
      <xdr:nvSpPr>
        <xdr:cNvPr id="81" name="80 CuadroTexto"/>
        <xdr:cNvSpPr txBox="1"/>
      </xdr:nvSpPr>
      <xdr:spPr>
        <a:xfrm rot="16200000">
          <a:off x="901736" y="7245915"/>
          <a:ext cx="449034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s-CL" sz="900"/>
            <a:t>102 m.</a:t>
          </a:r>
        </a:p>
      </xdr:txBody>
    </xdr:sp>
    <xdr:clientData/>
  </xdr:twoCellAnchor>
  <xdr:twoCellAnchor>
    <xdr:from>
      <xdr:col>2</xdr:col>
      <xdr:colOff>695325</xdr:colOff>
      <xdr:row>30</xdr:row>
      <xdr:rowOff>0</xdr:rowOff>
    </xdr:from>
    <xdr:to>
      <xdr:col>3</xdr:col>
      <xdr:colOff>658780</xdr:colOff>
      <xdr:row>31</xdr:row>
      <xdr:rowOff>27060</xdr:rowOff>
    </xdr:to>
    <xdr:sp macro="" textlink="">
      <xdr:nvSpPr>
        <xdr:cNvPr id="103" name="102 CuadroTexto"/>
        <xdr:cNvSpPr txBox="1"/>
      </xdr:nvSpPr>
      <xdr:spPr>
        <a:xfrm>
          <a:off x="1704975" y="6486525"/>
          <a:ext cx="72545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s-CL" sz="800"/>
            <a:t>872 mts. Acero D=150mm</a:t>
          </a:r>
        </a:p>
      </xdr:txBody>
    </xdr:sp>
    <xdr:clientData/>
  </xdr:twoCellAnchor>
  <xdr:twoCellAnchor>
    <xdr:from>
      <xdr:col>2</xdr:col>
      <xdr:colOff>661707</xdr:colOff>
      <xdr:row>40</xdr:row>
      <xdr:rowOff>185331</xdr:rowOff>
    </xdr:from>
    <xdr:to>
      <xdr:col>3</xdr:col>
      <xdr:colOff>460001</xdr:colOff>
      <xdr:row>41</xdr:row>
      <xdr:rowOff>138831</xdr:rowOff>
    </xdr:to>
    <xdr:grpSp>
      <xdr:nvGrpSpPr>
        <xdr:cNvPr id="44" name="43 Grupo"/>
        <xdr:cNvGrpSpPr/>
      </xdr:nvGrpSpPr>
      <xdr:grpSpPr>
        <a:xfrm>
          <a:off x="1671357" y="8414931"/>
          <a:ext cx="560294" cy="144000"/>
          <a:chOff x="2000250" y="4247029"/>
          <a:chExt cx="280147" cy="144000"/>
        </a:xfrm>
      </xdr:grpSpPr>
      <xdr:cxnSp macro="">
        <xdr:nvCxnSpPr>
          <xdr:cNvPr id="45" name="44 Conector recto de flecha"/>
          <xdr:cNvCxnSpPr/>
        </xdr:nvCxnSpPr>
        <xdr:spPr>
          <a:xfrm>
            <a:off x="2000250" y="4247029"/>
            <a:ext cx="0" cy="1440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" name="45 Conector recto"/>
          <xdr:cNvCxnSpPr/>
        </xdr:nvCxnSpPr>
        <xdr:spPr>
          <a:xfrm>
            <a:off x="2000250" y="4252632"/>
            <a:ext cx="280147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657224</xdr:colOff>
      <xdr:row>40</xdr:row>
      <xdr:rowOff>17241</xdr:rowOff>
    </xdr:from>
    <xdr:to>
      <xdr:col>4</xdr:col>
      <xdr:colOff>22411</xdr:colOff>
      <xdr:row>41</xdr:row>
      <xdr:rowOff>112058</xdr:rowOff>
    </xdr:to>
    <xdr:sp macro="" textlink="">
      <xdr:nvSpPr>
        <xdr:cNvPr id="47" name="46 CuadroTexto"/>
        <xdr:cNvSpPr txBox="1"/>
      </xdr:nvSpPr>
      <xdr:spPr>
        <a:xfrm>
          <a:off x="1665753" y="8455270"/>
          <a:ext cx="889187" cy="285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s-CL" sz="800"/>
            <a:t>392,0 m.s.n.m.</a:t>
          </a:r>
        </a:p>
      </xdr:txBody>
    </xdr:sp>
    <xdr:clientData/>
  </xdr:twoCellAnchor>
  <xdr:twoCellAnchor>
    <xdr:from>
      <xdr:col>9</xdr:col>
      <xdr:colOff>89644</xdr:colOff>
      <xdr:row>31</xdr:row>
      <xdr:rowOff>156850</xdr:rowOff>
    </xdr:from>
    <xdr:to>
      <xdr:col>16</xdr:col>
      <xdr:colOff>78441</xdr:colOff>
      <xdr:row>31</xdr:row>
      <xdr:rowOff>168089</xdr:rowOff>
    </xdr:to>
    <xdr:cxnSp macro="">
      <xdr:nvCxnSpPr>
        <xdr:cNvPr id="5" name="4 Conector recto"/>
        <xdr:cNvCxnSpPr/>
      </xdr:nvCxnSpPr>
      <xdr:spPr>
        <a:xfrm>
          <a:off x="6936438" y="6880379"/>
          <a:ext cx="5053856" cy="1123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190509</xdr:colOff>
      <xdr:row>27</xdr:row>
      <xdr:rowOff>190491</xdr:rowOff>
    </xdr:from>
    <xdr:to>
      <xdr:col>13</xdr:col>
      <xdr:colOff>190520</xdr:colOff>
      <xdr:row>44</xdr:row>
      <xdr:rowOff>11207</xdr:rowOff>
    </xdr:to>
    <xdr:cxnSp macro="">
      <xdr:nvCxnSpPr>
        <xdr:cNvPr id="63" name="62 Conector recto"/>
        <xdr:cNvCxnSpPr/>
      </xdr:nvCxnSpPr>
      <xdr:spPr>
        <a:xfrm flipH="1">
          <a:off x="10343038" y="6152020"/>
          <a:ext cx="11" cy="305921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699246</xdr:colOff>
      <xdr:row>38</xdr:row>
      <xdr:rowOff>123292</xdr:rowOff>
    </xdr:from>
    <xdr:to>
      <xdr:col>3</xdr:col>
      <xdr:colOff>497540</xdr:colOff>
      <xdr:row>39</xdr:row>
      <xdr:rowOff>76792</xdr:rowOff>
    </xdr:to>
    <xdr:grpSp>
      <xdr:nvGrpSpPr>
        <xdr:cNvPr id="56" name="55 Grupo"/>
        <xdr:cNvGrpSpPr/>
      </xdr:nvGrpSpPr>
      <xdr:grpSpPr>
        <a:xfrm>
          <a:off x="1708896" y="7971892"/>
          <a:ext cx="560294" cy="144000"/>
          <a:chOff x="2000250" y="4247029"/>
          <a:chExt cx="280147" cy="144000"/>
        </a:xfrm>
      </xdr:grpSpPr>
      <xdr:cxnSp macro="">
        <xdr:nvCxnSpPr>
          <xdr:cNvPr id="57" name="56 Conector recto de flecha"/>
          <xdr:cNvCxnSpPr/>
        </xdr:nvCxnSpPr>
        <xdr:spPr>
          <a:xfrm>
            <a:off x="2000250" y="4247029"/>
            <a:ext cx="0" cy="1440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8" name="57 Conector recto"/>
          <xdr:cNvCxnSpPr/>
        </xdr:nvCxnSpPr>
        <xdr:spPr>
          <a:xfrm>
            <a:off x="2000250" y="4252632"/>
            <a:ext cx="280147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oneCellAnchor>
    <xdr:from>
      <xdr:col>10</xdr:col>
      <xdr:colOff>750803</xdr:colOff>
      <xdr:row>22</xdr:row>
      <xdr:rowOff>44814</xdr:rowOff>
    </xdr:from>
    <xdr:ext cx="2040302" cy="468013"/>
    <xdr:sp macro="" textlink="">
      <xdr:nvSpPr>
        <xdr:cNvPr id="6" name="5 CuadroTexto"/>
        <xdr:cNvSpPr txBox="1"/>
      </xdr:nvSpPr>
      <xdr:spPr>
        <a:xfrm>
          <a:off x="8617332" y="5020226"/>
          <a:ext cx="204030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L" sz="2400" b="1">
              <a:solidFill>
                <a:schemeClr val="accent2"/>
              </a:solidFill>
            </a:rPr>
            <a:t>BOMBA S6- </a:t>
          </a:r>
          <a:r>
            <a:rPr lang="es-CL" sz="2400" b="1" u="sng">
              <a:solidFill>
                <a:schemeClr val="accent2"/>
              </a:solidFill>
            </a:rPr>
            <a:t>17</a:t>
          </a:r>
        </a:p>
      </xdr:txBody>
    </xdr:sp>
    <xdr:clientData/>
  </xdr:oneCellAnchor>
  <xdr:twoCellAnchor>
    <xdr:from>
      <xdr:col>2</xdr:col>
      <xdr:colOff>694764</xdr:colOff>
      <xdr:row>37</xdr:row>
      <xdr:rowOff>145702</xdr:rowOff>
    </xdr:from>
    <xdr:to>
      <xdr:col>4</xdr:col>
      <xdr:colOff>22412</xdr:colOff>
      <xdr:row>39</xdr:row>
      <xdr:rowOff>44823</xdr:rowOff>
    </xdr:to>
    <xdr:sp macro="" textlink="">
      <xdr:nvSpPr>
        <xdr:cNvPr id="64" name="63 CuadroTexto"/>
        <xdr:cNvSpPr txBox="1"/>
      </xdr:nvSpPr>
      <xdr:spPr>
        <a:xfrm>
          <a:off x="1703293" y="8012231"/>
          <a:ext cx="851648" cy="2801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s-CL" sz="800"/>
            <a:t>395,5  m.s.n.m.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19050</xdr:rowOff>
    </xdr:from>
    <xdr:to>
      <xdr:col>10</xdr:col>
      <xdr:colOff>85725</xdr:colOff>
      <xdr:row>35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183" t="10937" r="25256" b="5208"/>
        <a:stretch>
          <a:fillRect/>
        </a:stretch>
      </xdr:blipFill>
      <xdr:spPr bwMode="auto">
        <a:xfrm>
          <a:off x="400050" y="590550"/>
          <a:ext cx="6448425" cy="6134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166811</xdr:colOff>
      <xdr:row>1</xdr:row>
      <xdr:rowOff>166564</xdr:rowOff>
    </xdr:from>
    <xdr:to>
      <xdr:col>17</xdr:col>
      <xdr:colOff>537573</xdr:colOff>
      <xdr:row>21</xdr:row>
      <xdr:rowOff>89898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7915275" y="-628650"/>
          <a:ext cx="3733334" cy="57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47625</xdr:rowOff>
    </xdr:from>
    <xdr:to>
      <xdr:col>2</xdr:col>
      <xdr:colOff>0</xdr:colOff>
      <xdr:row>4</xdr:row>
      <xdr:rowOff>228600</xdr:rowOff>
    </xdr:to>
    <xdr:pic>
      <xdr:nvPicPr>
        <xdr:cNvPr id="2" name="1 Imagen" descr="http://ocwus.us.es/ingenieria-agroforestal/hidraulica-y-riegos/temario/Tema%207.%20Bombas/images/pic022.gif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619125"/>
          <a:ext cx="762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114300</xdr:colOff>
      <xdr:row>4</xdr:row>
      <xdr:rowOff>190500</xdr:rowOff>
    </xdr:to>
    <xdr:pic>
      <xdr:nvPicPr>
        <xdr:cNvPr id="3" name="Imagen 21" descr="Descripción: *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085850"/>
          <a:ext cx="114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114300</xdr:colOff>
      <xdr:row>7</xdr:row>
      <xdr:rowOff>180975</xdr:rowOff>
    </xdr:to>
    <xdr:pic>
      <xdr:nvPicPr>
        <xdr:cNvPr id="4" name="Imagen 22" descr="Descripción: *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514600"/>
          <a:ext cx="1143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619125</xdr:colOff>
      <xdr:row>19</xdr:row>
      <xdr:rowOff>38100</xdr:rowOff>
    </xdr:to>
    <xdr:pic>
      <xdr:nvPicPr>
        <xdr:cNvPr id="5" name="4 Imagen" descr="http://ocwus.us.es/ingenieria-agroforestal/hidraulica-y-riegos/temario/Tema%207.%20Bombas/images/pic025.gif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62000" y="3495675"/>
          <a:ext cx="619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114300</xdr:colOff>
      <xdr:row>20</xdr:row>
      <xdr:rowOff>180975</xdr:rowOff>
    </xdr:to>
    <xdr:pic>
      <xdr:nvPicPr>
        <xdr:cNvPr id="6" name="Imagen 24" descr="Descripción: *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067175"/>
          <a:ext cx="1143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es.wikipedia.org/wiki/Pa" TargetMode="External"/><Relationship Id="rId1" Type="http://schemas.openxmlformats.org/officeDocument/2006/relationships/hyperlink" Target="http://es.wikipedia.org/wiki/Kg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7"/>
  <sheetViews>
    <sheetView tabSelected="1" topLeftCell="A4" zoomScaleNormal="100" workbookViewId="0">
      <selection activeCell="Q17" sqref="Q17"/>
    </sheetView>
  </sheetViews>
  <sheetFormatPr baseColWidth="10" defaultRowHeight="15" x14ac:dyDescent="0.25"/>
  <cols>
    <col min="1" max="1" width="3.7109375" customWidth="1"/>
    <col min="7" max="7" width="14.42578125" customWidth="1"/>
    <col min="8" max="8" width="16" customWidth="1"/>
    <col min="10" max="10" width="15.28515625" bestFit="1" customWidth="1"/>
    <col min="15" max="15" width="9.28515625" bestFit="1" customWidth="1"/>
    <col min="16" max="16" width="5.7109375" bestFit="1" customWidth="1"/>
    <col min="17" max="17" width="4.5703125" bestFit="1" customWidth="1"/>
  </cols>
  <sheetData>
    <row r="1" spans="2:14" ht="9.75" customHeight="1" x14ac:dyDescent="0.25"/>
    <row r="2" spans="2:14" ht="18.75" x14ac:dyDescent="0.3">
      <c r="B2" s="2" t="s">
        <v>0</v>
      </c>
    </row>
    <row r="8" spans="2:14" x14ac:dyDescent="0.25">
      <c r="K8" s="4" t="s">
        <v>1</v>
      </c>
      <c r="M8">
        <f>50/1000</f>
        <v>0.05</v>
      </c>
    </row>
    <row r="9" spans="2:14" ht="21" x14ac:dyDescent="0.3">
      <c r="H9" s="4" t="s">
        <v>42</v>
      </c>
      <c r="I9" s="6" t="s">
        <v>3</v>
      </c>
      <c r="J9" s="3">
        <f>POWER(K9,1.85)</f>
        <v>9339.7847211254193</v>
      </c>
      <c r="K9" s="7">
        <v>140</v>
      </c>
      <c r="L9" t="s">
        <v>45</v>
      </c>
    </row>
    <row r="10" spans="2:14" ht="18.75" x14ac:dyDescent="0.3">
      <c r="I10" s="1"/>
      <c r="K10" s="4" t="s">
        <v>9</v>
      </c>
    </row>
    <row r="11" spans="2:14" ht="21" x14ac:dyDescent="0.3">
      <c r="H11" s="4" t="s">
        <v>27</v>
      </c>
      <c r="I11" s="6" t="s">
        <v>4</v>
      </c>
      <c r="J11" s="5">
        <f>POWER(K11,4.87)</f>
        <v>7.1894733570797856E-5</v>
      </c>
      <c r="K11" s="7">
        <v>0.14099999999999999</v>
      </c>
      <c r="L11" t="s">
        <v>45</v>
      </c>
    </row>
    <row r="12" spans="2:14" ht="18.75" x14ac:dyDescent="0.3">
      <c r="H12" s="4"/>
      <c r="I12" s="1"/>
      <c r="K12" s="4" t="s">
        <v>10</v>
      </c>
      <c r="L12" s="13" t="s">
        <v>2</v>
      </c>
      <c r="M12" s="15" t="s">
        <v>33</v>
      </c>
      <c r="N12" s="15" t="s">
        <v>37</v>
      </c>
    </row>
    <row r="13" spans="2:14" ht="21" x14ac:dyDescent="0.3">
      <c r="H13" s="4" t="s">
        <v>28</v>
      </c>
      <c r="I13" s="6" t="s">
        <v>5</v>
      </c>
      <c r="J13" s="5">
        <f>POWER(K13,1.85)</f>
        <v>1.0470254931328423E-3</v>
      </c>
      <c r="K13" s="7">
        <v>2.4500000000000001E-2</v>
      </c>
      <c r="L13" s="14">
        <f>K13*1000</f>
        <v>24.5</v>
      </c>
      <c r="M13" s="14">
        <f>L13*60</f>
        <v>1470</v>
      </c>
      <c r="N13" s="14">
        <f>K13*3600</f>
        <v>88.2</v>
      </c>
    </row>
    <row r="14" spans="2:14" ht="18.75" x14ac:dyDescent="0.3">
      <c r="H14" s="4"/>
      <c r="I14" s="1"/>
      <c r="K14" s="4" t="s">
        <v>11</v>
      </c>
      <c r="M14">
        <v>872</v>
      </c>
    </row>
    <row r="15" spans="2:14" ht="18.75" x14ac:dyDescent="0.3">
      <c r="H15" s="4" t="s">
        <v>29</v>
      </c>
      <c r="I15" s="6" t="s">
        <v>7</v>
      </c>
      <c r="J15" s="39">
        <v>872</v>
      </c>
      <c r="K15" s="8" t="s">
        <v>17</v>
      </c>
    </row>
    <row r="16" spans="2:14" ht="20.25" x14ac:dyDescent="0.35">
      <c r="H16" s="4" t="s">
        <v>30</v>
      </c>
      <c r="I16" s="6" t="s">
        <v>6</v>
      </c>
      <c r="J16" s="10">
        <f>(10.7/J9/J11)*J13*J15</f>
        <v>14.548679411508861</v>
      </c>
      <c r="K16" s="9" t="s">
        <v>8</v>
      </c>
    </row>
    <row r="17" spans="3:14" ht="18.75" x14ac:dyDescent="0.3">
      <c r="H17" s="4"/>
      <c r="J17" s="2"/>
      <c r="L17" t="s">
        <v>13</v>
      </c>
      <c r="M17" t="s">
        <v>14</v>
      </c>
      <c r="N17" t="s">
        <v>15</v>
      </c>
    </row>
    <row r="18" spans="3:14" ht="18.75" x14ac:dyDescent="0.3">
      <c r="H18" s="4" t="s">
        <v>31</v>
      </c>
      <c r="I18" s="6" t="s">
        <v>16</v>
      </c>
      <c r="J18" s="10">
        <f>K13/N18</f>
        <v>1.5698501626076431</v>
      </c>
      <c r="K18" t="s">
        <v>12</v>
      </c>
      <c r="L18">
        <f>K11*K11</f>
        <v>1.9880999999999996E-2</v>
      </c>
      <c r="M18">
        <f>3.14/4</f>
        <v>0.78500000000000003</v>
      </c>
      <c r="N18">
        <f>L18*M18</f>
        <v>1.5606584999999997E-2</v>
      </c>
    </row>
    <row r="20" spans="3:14" ht="15.75" thickBot="1" x14ac:dyDescent="0.3">
      <c r="K20">
        <f>N18*1.2*1000</f>
        <v>18.727901999999997</v>
      </c>
    </row>
    <row r="21" spans="3:14" x14ac:dyDescent="0.25">
      <c r="C21" s="19"/>
      <c r="D21" s="20"/>
      <c r="E21" s="20"/>
      <c r="F21" s="20"/>
      <c r="G21" s="21">
        <v>750</v>
      </c>
      <c r="H21" s="22" t="s">
        <v>38</v>
      </c>
      <c r="J21">
        <v>10000</v>
      </c>
    </row>
    <row r="22" spans="3:14" ht="15.75" thickBot="1" x14ac:dyDescent="0.3">
      <c r="C22" s="23"/>
      <c r="D22" s="24"/>
      <c r="E22" s="25"/>
      <c r="F22" s="25"/>
      <c r="G22" s="26">
        <v>24.5</v>
      </c>
      <c r="H22" s="27" t="s">
        <v>39</v>
      </c>
      <c r="I22" s="35"/>
      <c r="J22" s="38"/>
      <c r="N22" s="37"/>
    </row>
    <row r="24" spans="3:14" x14ac:dyDescent="0.25">
      <c r="I24" s="4"/>
      <c r="J24" s="18"/>
    </row>
    <row r="25" spans="3:14" ht="15.75" thickBot="1" x14ac:dyDescent="0.3">
      <c r="C25" s="4" t="s">
        <v>40</v>
      </c>
      <c r="D25" s="32">
        <f>J16</f>
        <v>14.548679411508861</v>
      </c>
    </row>
    <row r="26" spans="3:14" ht="16.5" thickBot="1" x14ac:dyDescent="0.3">
      <c r="C26" s="4" t="s">
        <v>41</v>
      </c>
      <c r="D26" s="28">
        <v>102</v>
      </c>
      <c r="E26" s="36">
        <f>D25+D26</f>
        <v>116.54867941150886</v>
      </c>
      <c r="F26" t="s">
        <v>43</v>
      </c>
    </row>
    <row r="67" spans="13:13" x14ac:dyDescent="0.25">
      <c r="M67" s="2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7"/>
  <sheetViews>
    <sheetView workbookViewId="0">
      <selection activeCell="B12" sqref="B12"/>
    </sheetView>
  </sheetViews>
  <sheetFormatPr baseColWidth="10" defaultRowHeight="15" x14ac:dyDescent="0.25"/>
  <sheetData>
    <row r="2" spans="1:2" x14ac:dyDescent="0.25">
      <c r="B2" t="s">
        <v>18</v>
      </c>
    </row>
    <row r="3" spans="1:2" x14ac:dyDescent="0.25">
      <c r="B3" s="11"/>
    </row>
    <row r="4" spans="1:2" x14ac:dyDescent="0.25">
      <c r="B4" s="12" t="s">
        <v>19</v>
      </c>
    </row>
    <row r="5" spans="1:2" x14ac:dyDescent="0.25">
      <c r="B5" s="12" t="s">
        <v>20</v>
      </c>
    </row>
    <row r="6" spans="1:2" x14ac:dyDescent="0.25">
      <c r="B6" s="11"/>
    </row>
    <row r="7" spans="1:2" x14ac:dyDescent="0.25">
      <c r="B7" s="11" t="s">
        <v>21</v>
      </c>
    </row>
    <row r="8" spans="1:2" x14ac:dyDescent="0.25">
      <c r="B8" s="11" t="s">
        <v>22</v>
      </c>
    </row>
    <row r="9" spans="1:2" x14ac:dyDescent="0.25">
      <c r="B9" s="11" t="s">
        <v>23</v>
      </c>
    </row>
    <row r="10" spans="1:2" x14ac:dyDescent="0.25">
      <c r="B10" s="11" t="s">
        <v>34</v>
      </c>
    </row>
    <row r="11" spans="1:2" x14ac:dyDescent="0.25">
      <c r="A11" s="16" t="s">
        <v>35</v>
      </c>
      <c r="B11" s="11" t="s">
        <v>36</v>
      </c>
    </row>
    <row r="12" spans="1:2" x14ac:dyDescent="0.25">
      <c r="B12" s="11"/>
    </row>
    <row r="13" spans="1:2" x14ac:dyDescent="0.25">
      <c r="B13" t="s">
        <v>24</v>
      </c>
    </row>
    <row r="14" spans="1:2" x14ac:dyDescent="0.25">
      <c r="B14" s="11"/>
    </row>
    <row r="15" spans="1:2" x14ac:dyDescent="0.25">
      <c r="B15" s="11" t="s">
        <v>25</v>
      </c>
    </row>
    <row r="17" spans="2:2" x14ac:dyDescent="0.25">
      <c r="B17" t="s">
        <v>26</v>
      </c>
    </row>
  </sheetData>
  <hyperlinks>
    <hyperlink ref="B4" r:id="rId1" tooltip="Kgf" display="http://es.wikipedia.org/wiki/Kgf"/>
    <hyperlink ref="B5" r:id="rId2" tooltip="Pa" display="http://es.wikipedia.org/wiki/Pa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N2"/>
  <sheetViews>
    <sheetView topLeftCell="A2" workbookViewId="0">
      <selection activeCell="L24" sqref="L24"/>
    </sheetView>
  </sheetViews>
  <sheetFormatPr baseColWidth="10" defaultRowHeight="15" x14ac:dyDescent="0.25"/>
  <cols>
    <col min="1" max="1" width="3.140625" customWidth="1"/>
    <col min="2" max="2" width="6.85546875" customWidth="1"/>
  </cols>
  <sheetData>
    <row r="1" spans="5:14" x14ac:dyDescent="0.25">
      <c r="E1" t="s">
        <v>64</v>
      </c>
    </row>
    <row r="2" spans="5:14" x14ac:dyDescent="0.25">
      <c r="F2" s="9" t="s">
        <v>65</v>
      </c>
      <c r="N2" s="9" t="s">
        <v>32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5"/>
  <sheetViews>
    <sheetView topLeftCell="A4" workbookViewId="0">
      <selection activeCell="I12" sqref="I12"/>
    </sheetView>
  </sheetViews>
  <sheetFormatPr baseColWidth="10" defaultRowHeight="15" x14ac:dyDescent="0.25"/>
  <cols>
    <col min="4" max="4" width="39.140625" customWidth="1"/>
  </cols>
  <sheetData>
    <row r="2" spans="1:8" x14ac:dyDescent="0.25">
      <c r="C2" t="s">
        <v>46</v>
      </c>
    </row>
    <row r="4" spans="1:8" ht="18.75" customHeight="1" x14ac:dyDescent="0.25">
      <c r="D4" s="31" t="s">
        <v>47</v>
      </c>
    </row>
    <row r="5" spans="1:8" ht="18.75" customHeight="1" x14ac:dyDescent="0.25">
      <c r="D5" s="31" t="s">
        <v>48</v>
      </c>
      <c r="E5">
        <v>10000</v>
      </c>
    </row>
    <row r="6" spans="1:8" ht="18.75" customHeight="1" x14ac:dyDescent="0.25">
      <c r="D6" s="31" t="s">
        <v>49</v>
      </c>
      <c r="E6">
        <f>G6/1000</f>
        <v>4.4000000000000003E-3</v>
      </c>
      <c r="G6">
        <v>4.4000000000000004</v>
      </c>
      <c r="H6" t="s">
        <v>39</v>
      </c>
    </row>
    <row r="7" spans="1:8" ht="18.75" customHeight="1" x14ac:dyDescent="0.25">
      <c r="D7" s="31" t="s">
        <v>50</v>
      </c>
      <c r="E7">
        <v>135</v>
      </c>
    </row>
    <row r="8" spans="1:8" ht="18.75" customHeight="1" x14ac:dyDescent="0.25">
      <c r="D8" s="31" t="s">
        <v>58</v>
      </c>
      <c r="E8">
        <v>0.72</v>
      </c>
    </row>
    <row r="10" spans="1:8" x14ac:dyDescent="0.25">
      <c r="B10" s="4" t="s">
        <v>61</v>
      </c>
      <c r="C10" s="18">
        <f>E5*E6*E7/E8</f>
        <v>8250</v>
      </c>
      <c r="D10" s="31" t="s">
        <v>62</v>
      </c>
      <c r="E10" s="18">
        <f>C10/400</f>
        <v>20.625</v>
      </c>
      <c r="F10" t="s">
        <v>59</v>
      </c>
      <c r="H10" s="17"/>
    </row>
    <row r="11" spans="1:8" x14ac:dyDescent="0.25">
      <c r="C11" s="18">
        <f>C10/1000</f>
        <v>8.25</v>
      </c>
      <c r="D11" s="31" t="s">
        <v>57</v>
      </c>
      <c r="H11" s="17"/>
    </row>
    <row r="12" spans="1:8" x14ac:dyDescent="0.25">
      <c r="A12">
        <v>746</v>
      </c>
      <c r="C12" s="18">
        <f>C10/A12</f>
        <v>11.058981233243967</v>
      </c>
      <c r="D12" s="34" t="s">
        <v>56</v>
      </c>
      <c r="E12" s="33" t="s">
        <v>63</v>
      </c>
    </row>
    <row r="14" spans="1:8" x14ac:dyDescent="0.25">
      <c r="H14" s="30"/>
    </row>
    <row r="18" spans="1:6" x14ac:dyDescent="0.25">
      <c r="D18" s="31" t="s">
        <v>53</v>
      </c>
    </row>
    <row r="19" spans="1:6" x14ac:dyDescent="0.25">
      <c r="D19" s="31" t="s">
        <v>54</v>
      </c>
      <c r="E19">
        <v>4</v>
      </c>
      <c r="F19" t="s">
        <v>44</v>
      </c>
    </row>
    <row r="20" spans="1:6" x14ac:dyDescent="0.25">
      <c r="D20" s="31" t="s">
        <v>50</v>
      </c>
      <c r="E20">
        <v>145</v>
      </c>
    </row>
    <row r="21" spans="1:6" ht="16.5" x14ac:dyDescent="0.25">
      <c r="D21" s="31" t="s">
        <v>51</v>
      </c>
      <c r="E21">
        <v>0.8</v>
      </c>
    </row>
    <row r="23" spans="1:6" x14ac:dyDescent="0.25">
      <c r="B23" s="4" t="s">
        <v>52</v>
      </c>
      <c r="C23" s="18">
        <f>E19*E20/75/E21</f>
        <v>9.6666666666666661</v>
      </c>
      <c r="D23" s="31" t="s">
        <v>55</v>
      </c>
    </row>
    <row r="24" spans="1:6" x14ac:dyDescent="0.25">
      <c r="A24">
        <v>1.34</v>
      </c>
      <c r="C24" s="18">
        <f>C23/A24</f>
        <v>7.2139303482587058</v>
      </c>
      <c r="D24" s="31" t="s">
        <v>57</v>
      </c>
      <c r="E24" s="18">
        <f>C24*1000/400</f>
        <v>18.034825870646763</v>
      </c>
      <c r="F24" t="s">
        <v>59</v>
      </c>
    </row>
    <row r="25" spans="1:6" x14ac:dyDescent="0.25">
      <c r="A25">
        <v>1.34</v>
      </c>
      <c r="C25" s="18">
        <f>C24*1000/746</f>
        <v>9.6701479199178362</v>
      </c>
      <c r="D25" s="31" t="s">
        <v>60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BombaPozoLomas1</vt:lpstr>
      <vt:lpstr>presiones</vt:lpstr>
      <vt:lpstr>D=Interiores</vt:lpstr>
      <vt:lpstr>PotenciaH</vt:lpstr>
    </vt:vector>
  </TitlesOfParts>
  <Company>RevolucionUnattended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Goro</cp:lastModifiedBy>
  <cp:lastPrinted>2014-05-12T17:54:20Z</cp:lastPrinted>
  <dcterms:created xsi:type="dcterms:W3CDTF">2012-03-22T15:14:36Z</dcterms:created>
  <dcterms:modified xsi:type="dcterms:W3CDTF">2015-06-19T14:41:11Z</dcterms:modified>
</cp:coreProperties>
</file>